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tam\Desktop\"/>
    </mc:Choice>
  </mc:AlternateContent>
  <xr:revisionPtr revIDLastSave="0" documentId="13_ncr:1_{8A013C57-0476-4C96-BE20-8C832CC08DB5}" xr6:coauthVersionLast="47" xr6:coauthVersionMax="47" xr10:uidLastSave="{00000000-0000-0000-0000-000000000000}"/>
  <workbookProtection workbookAlgorithmName="SHA-512" workbookHashValue="cbOfEgNpRTKAAsICMiquHTNZmkBmMoYmOpzSvSjdiRWK8A130eukfNSCzIJMcy8s4sMuLQKBzZOjQ+y6lwPL+Q==" workbookSaltValue="zZTQdkmuh9DBzojNA6O5MQ==" workbookSpinCount="100000" lockStructure="1"/>
  <bookViews>
    <workbookView xWindow="-108" yWindow="-108" windowWidth="23256" windowHeight="12456" xr2:uid="{3706D45A-42C9-4FA7-88B2-9939041BBB75}"/>
  </bookViews>
  <sheets>
    <sheet name="Simulador STTAMP" sheetId="1" r:id="rId1"/>
    <sheet name="GrelhaSalarial" sheetId="2" state="hidden" r:id="rId2"/>
  </sheets>
  <definedNames>
    <definedName name="_xlnm.Print_Area" localSheetId="0">'Simulador STTAMP'!$A$1:$G$26</definedName>
    <definedName name="Dias">GrelhaSalarial!#REF!</definedName>
    <definedName name="Domingos">GrelhaSalarial!$H$2:$H$5</definedName>
    <definedName name="GrelhaSalarial">GrelhaSalarial!$A$2:$B$10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G3" i="1" s="1"/>
  <c r="E9" i="1"/>
  <c r="C19" i="1"/>
  <c r="C18" i="1"/>
  <c r="E7" i="1"/>
  <c r="F15" i="1"/>
  <c r="F20" i="1"/>
  <c r="G20" i="1" s="1"/>
  <c r="F18" i="1"/>
  <c r="G18" i="1" s="1"/>
  <c r="F17" i="1"/>
  <c r="F16" i="1"/>
  <c r="F2" i="1"/>
  <c r="F3" i="1"/>
  <c r="C20" i="1"/>
  <c r="E13" i="1"/>
  <c r="E14" i="1"/>
  <c r="E15" i="1"/>
  <c r="E16" i="1"/>
  <c r="E17" i="1"/>
  <c r="E18" i="1"/>
  <c r="E21" i="1"/>
  <c r="E22" i="1"/>
  <c r="E12" i="1"/>
  <c r="E10" i="1"/>
  <c r="E6" i="1"/>
  <c r="E3" i="1"/>
  <c r="E2" i="1"/>
  <c r="C2" i="1" l="1"/>
  <c r="C4" i="1" s="1"/>
  <c r="G2" i="1" l="1"/>
  <c r="B10" i="1" l="1"/>
  <c r="B14" i="1" s="1"/>
  <c r="F10" i="1"/>
  <c r="G6" i="1"/>
  <c r="G22" i="1" s="1"/>
  <c r="C6" i="1"/>
  <c r="B12" i="1" l="1"/>
  <c r="C16" i="1" s="1"/>
  <c r="B11" i="1"/>
  <c r="C15" i="1" s="1"/>
  <c r="B13" i="1"/>
  <c r="C17" i="1" s="1"/>
  <c r="C21" i="1"/>
  <c r="C22" i="1"/>
  <c r="F12" i="1"/>
  <c r="F14" i="1"/>
  <c r="F13" i="1"/>
  <c r="F11" i="1"/>
  <c r="G15" i="1" s="1"/>
  <c r="G21" i="1"/>
  <c r="B23" i="1" l="1"/>
  <c r="G17" i="1"/>
  <c r="G16" i="1"/>
  <c r="F23" i="1" l="1"/>
  <c r="D24" i="1" s="1"/>
</calcChain>
</file>

<file path=xl/sharedStrings.xml><?xml version="1.0" encoding="utf-8"?>
<sst xmlns="http://schemas.openxmlformats.org/spreadsheetml/2006/main" count="58" uniqueCount="54">
  <si>
    <t>Faixa /Nivel</t>
  </si>
  <si>
    <t>Vencimento Base</t>
  </si>
  <si>
    <t>Diuturnidades</t>
  </si>
  <si>
    <t>Complemento Salarial</t>
  </si>
  <si>
    <t>Complemento Salarial Redução de Dispensas</t>
  </si>
  <si>
    <t>Valor Hora</t>
  </si>
  <si>
    <t>Valor Hora 50%</t>
  </si>
  <si>
    <t>Valor Hora 100%</t>
  </si>
  <si>
    <t>Subsídio de Alimentação</t>
  </si>
  <si>
    <t>Prémio Diário</t>
  </si>
  <si>
    <t>Suplemento Trabalho ao Domingo 07</t>
  </si>
  <si>
    <t>Subsídio de Natal</t>
  </si>
  <si>
    <t>Subsídio de Férias</t>
  </si>
  <si>
    <t>Mais de</t>
  </si>
  <si>
    <t>Diuturnidade</t>
  </si>
  <si>
    <t>24 Anos</t>
  </si>
  <si>
    <t>28 Anos</t>
  </si>
  <si>
    <t>20 Anos</t>
  </si>
  <si>
    <t>12 Anos</t>
  </si>
  <si>
    <t>8 Anos</t>
  </si>
  <si>
    <t>4 Anos</t>
  </si>
  <si>
    <t>2 Anos</t>
  </si>
  <si>
    <t>21 Anos</t>
  </si>
  <si>
    <t>18 Anos</t>
  </si>
  <si>
    <t>15 Anos</t>
  </si>
  <si>
    <t>9 Anos</t>
  </si>
  <si>
    <t>Complemento Salarial Agente Único</t>
  </si>
  <si>
    <t>Nº de Horas de Trabalho Suplementar</t>
  </si>
  <si>
    <t>Nº de Horas de Trabalho em Feriado</t>
  </si>
  <si>
    <t>Vencimento Base - Faixa / Nível</t>
  </si>
  <si>
    <t>Valor Hora de Agente Único</t>
  </si>
  <si>
    <t>Agente Único</t>
  </si>
  <si>
    <t>Nº de Horas de Trabalho Nocturno</t>
  </si>
  <si>
    <t>Hora Nocturna - 20H00 - 08H00</t>
  </si>
  <si>
    <t>Hora Nocturna - 21H00 - 06H30</t>
  </si>
  <si>
    <t>Suplemento Trabalho ao Domingo 84</t>
  </si>
  <si>
    <t>7,5% (VB+Diuturnidades)</t>
  </si>
  <si>
    <t>18% (VB+Diu+Complementos)</t>
  </si>
  <si>
    <t>26% (VB+Diu+Complementos)</t>
  </si>
  <si>
    <t>AE 2007 - STTAMP</t>
  </si>
  <si>
    <t>AE 1984</t>
  </si>
  <si>
    <t>TOTAL SIMULADO</t>
  </si>
  <si>
    <t>Diferença Mensal</t>
  </si>
  <si>
    <t>G/A (10-A)</t>
  </si>
  <si>
    <t>H/A (11-A)</t>
  </si>
  <si>
    <t>I/A (12-A)</t>
  </si>
  <si>
    <t>I/B (12-B)</t>
  </si>
  <si>
    <t>J/A (13-A)</t>
  </si>
  <si>
    <t>K/A (14-A)</t>
  </si>
  <si>
    <t>K/B (14-B)</t>
  </si>
  <si>
    <t>L/A (15-A)</t>
  </si>
  <si>
    <t>L/B (15-B)</t>
  </si>
  <si>
    <t>Suplemento de Trabalho ao Domingo</t>
  </si>
  <si>
    <t>Preencher os campos a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</si>
</sst>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164" fontId="2" fillId="4" borderId="10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164" fontId="2" fillId="2" borderId="18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164" fontId="2" fillId="4" borderId="18" xfId="0" applyNumberFormat="1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4" fontId="2" fillId="4" borderId="12" xfId="0" applyNumberFormat="1" applyFont="1" applyFill="1" applyBorder="1" applyAlignment="1">
      <alignment vertical="center" wrapText="1"/>
    </xf>
    <xf numFmtId="164" fontId="2" fillId="4" borderId="23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 wrapText="1"/>
    </xf>
    <xf numFmtId="164" fontId="2" fillId="5" borderId="23" xfId="0" applyNumberFormat="1" applyFont="1" applyFill="1" applyBorder="1" applyAlignment="1">
      <alignment vertical="center" wrapText="1"/>
    </xf>
    <xf numFmtId="164" fontId="2" fillId="5" borderId="10" xfId="0" applyNumberFormat="1" applyFont="1" applyFill="1" applyBorder="1" applyAlignment="1">
      <alignment vertical="center" wrapText="1"/>
    </xf>
    <xf numFmtId="164" fontId="2" fillId="5" borderId="12" xfId="0" applyNumberFormat="1" applyFont="1" applyFill="1" applyBorder="1" applyAlignment="1">
      <alignment vertical="center" wrapText="1"/>
    </xf>
    <xf numFmtId="165" fontId="3" fillId="6" borderId="30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64" fontId="4" fillId="8" borderId="25" xfId="0" applyNumberFormat="1" applyFont="1" applyFill="1" applyBorder="1" applyAlignment="1">
      <alignment horizontal="center" vertical="center" wrapText="1"/>
    </xf>
    <xf numFmtId="164" fontId="4" fillId="8" borderId="26" xfId="0" applyNumberFormat="1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32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FE8D-A57B-4690-885A-BEAC11F791B0}">
  <sheetPr>
    <pageSetUpPr fitToPage="1"/>
  </sheetPr>
  <dimension ref="A1:I26"/>
  <sheetViews>
    <sheetView tabSelected="1" zoomScaleNormal="100" workbookViewId="0">
      <selection activeCell="B17" sqref="B17"/>
    </sheetView>
  </sheetViews>
  <sheetFormatPr defaultRowHeight="30" customHeight="1" x14ac:dyDescent="0.3"/>
  <cols>
    <col min="1" max="1" width="38.33203125" style="1" customWidth="1"/>
    <col min="2" max="2" width="24.5546875" style="2" customWidth="1"/>
    <col min="3" max="3" width="14.109375" style="1" customWidth="1"/>
    <col min="4" max="4" width="7.109375" style="1" customWidth="1"/>
    <col min="5" max="5" width="37.6640625" style="1" customWidth="1"/>
    <col min="6" max="6" width="24.5546875" style="2" customWidth="1"/>
    <col min="7" max="7" width="14.109375" style="1" customWidth="1"/>
    <col min="8" max="16384" width="8.88671875" style="1"/>
  </cols>
  <sheetData>
    <row r="1" spans="1:9" s="4" customFormat="1" ht="30" customHeight="1" thickBot="1" x14ac:dyDescent="0.35">
      <c r="A1" s="53" t="s">
        <v>39</v>
      </c>
      <c r="B1" s="54"/>
      <c r="C1" s="55"/>
      <c r="D1" s="25"/>
      <c r="E1" s="56" t="s">
        <v>40</v>
      </c>
      <c r="F1" s="54"/>
      <c r="G1" s="57"/>
    </row>
    <row r="2" spans="1:9" ht="30" customHeight="1" thickBot="1" x14ac:dyDescent="0.35">
      <c r="A2" s="41" t="s">
        <v>29</v>
      </c>
      <c r="B2" s="37" t="s">
        <v>43</v>
      </c>
      <c r="C2" s="40">
        <f>VLOOKUP(B2,GrelhaSalarial!A2:B10,2,FALSE)</f>
        <v>861.19</v>
      </c>
      <c r="E2" s="41" t="str">
        <f t="shared" ref="E2:G3" si="0">A2</f>
        <v>Vencimento Base - Faixa / Nível</v>
      </c>
      <c r="F2" s="51" t="str">
        <f t="shared" si="0"/>
        <v>G/A (10-A)</v>
      </c>
      <c r="G2" s="14">
        <f t="shared" si="0"/>
        <v>861.19</v>
      </c>
    </row>
    <row r="3" spans="1:9" ht="30" customHeight="1" thickBot="1" x14ac:dyDescent="0.35">
      <c r="A3" s="13" t="s">
        <v>2</v>
      </c>
      <c r="B3" s="38">
        <v>0</v>
      </c>
      <c r="C3" s="40">
        <f>VLOOKUP(B3,GrelhaSalarial!E2:F13,2,FALSE)</f>
        <v>0</v>
      </c>
      <c r="E3" s="13" t="str">
        <f t="shared" si="0"/>
        <v>Diuturnidades</v>
      </c>
      <c r="F3" s="52">
        <f t="shared" si="0"/>
        <v>0</v>
      </c>
      <c r="G3" s="14">
        <f t="shared" si="0"/>
        <v>0</v>
      </c>
      <c r="I3" s="3"/>
    </row>
    <row r="4" spans="1:9" ht="30" customHeight="1" x14ac:dyDescent="0.3">
      <c r="A4" s="13" t="s">
        <v>26</v>
      </c>
      <c r="B4" s="42" t="s">
        <v>36</v>
      </c>
      <c r="C4" s="40">
        <f>(C2+C3)*0.075</f>
        <v>64.589250000000007</v>
      </c>
      <c r="E4" s="62" t="s">
        <v>3</v>
      </c>
      <c r="F4" s="64"/>
      <c r="G4" s="14">
        <v>17.5</v>
      </c>
    </row>
    <row r="5" spans="1:9" ht="30" customHeight="1" x14ac:dyDescent="0.3">
      <c r="A5" s="62" t="s">
        <v>4</v>
      </c>
      <c r="B5" s="63"/>
      <c r="C5" s="40">
        <v>14.46</v>
      </c>
      <c r="E5" s="13"/>
      <c r="F5" s="44"/>
      <c r="G5" s="15"/>
    </row>
    <row r="6" spans="1:9" ht="30" customHeight="1" x14ac:dyDescent="0.3">
      <c r="A6" s="13" t="s">
        <v>31</v>
      </c>
      <c r="B6" s="42" t="s">
        <v>37</v>
      </c>
      <c r="C6" s="40">
        <f>SUM(C2:C5)*0.18</f>
        <v>169.243065</v>
      </c>
      <c r="E6" s="13" t="str">
        <f>A6</f>
        <v>Agente Único</v>
      </c>
      <c r="F6" s="42" t="s">
        <v>38</v>
      </c>
      <c r="G6" s="14">
        <f>(G2+G3+F4)*0.26</f>
        <v>223.90940000000003</v>
      </c>
    </row>
    <row r="7" spans="1:9" ht="30" customHeight="1" x14ac:dyDescent="0.3">
      <c r="A7" s="13" t="s">
        <v>8</v>
      </c>
      <c r="B7" s="43"/>
      <c r="C7" s="40">
        <v>6.77</v>
      </c>
      <c r="E7" s="13" t="str">
        <f>A7</f>
        <v>Subsídio de Alimentação</v>
      </c>
      <c r="F7" s="43"/>
      <c r="G7" s="14">
        <v>10</v>
      </c>
    </row>
    <row r="8" spans="1:9" ht="30" customHeight="1" x14ac:dyDescent="0.3">
      <c r="A8" s="13" t="s">
        <v>9</v>
      </c>
      <c r="B8" s="43"/>
      <c r="C8" s="40">
        <v>8.02</v>
      </c>
      <c r="E8" s="13"/>
      <c r="F8" s="43"/>
      <c r="G8" s="14"/>
    </row>
    <row r="9" spans="1:9" ht="30" customHeight="1" thickBot="1" x14ac:dyDescent="0.35">
      <c r="A9" s="65" t="s">
        <v>52</v>
      </c>
      <c r="B9" s="66"/>
      <c r="C9" s="40">
        <v>2.5</v>
      </c>
      <c r="E9" s="65" t="str">
        <f>A9</f>
        <v>Suplemento de Trabalho ao Domingo</v>
      </c>
      <c r="F9" s="66"/>
      <c r="G9" s="14">
        <v>8.14</v>
      </c>
    </row>
    <row r="10" spans="1:9" ht="30" customHeight="1" x14ac:dyDescent="0.3">
      <c r="A10" s="46" t="s">
        <v>5</v>
      </c>
      <c r="B10" s="67">
        <f>(C2+C3+C4+C5)/173.33</f>
        <v>5.4245615300294237</v>
      </c>
      <c r="C10" s="68"/>
      <c r="E10" s="46" t="str">
        <f>A10</f>
        <v>Valor Hora</v>
      </c>
      <c r="F10" s="67">
        <f>SUM(G2:G4)/173.33</f>
        <v>5.0694628742860441</v>
      </c>
      <c r="G10" s="70"/>
    </row>
    <row r="11" spans="1:9" ht="30" customHeight="1" x14ac:dyDescent="0.3">
      <c r="A11" s="47" t="s">
        <v>34</v>
      </c>
      <c r="B11" s="69">
        <f>B10*0.25</f>
        <v>1.3561403825073559</v>
      </c>
      <c r="C11" s="68"/>
      <c r="E11" s="48" t="s">
        <v>33</v>
      </c>
      <c r="F11" s="69">
        <f>F10*0.25</f>
        <v>1.267365718571511</v>
      </c>
      <c r="G11" s="70"/>
    </row>
    <row r="12" spans="1:9" ht="30" customHeight="1" x14ac:dyDescent="0.3">
      <c r="A12" s="48" t="s">
        <v>6</v>
      </c>
      <c r="B12" s="69">
        <f>B10*1.5</f>
        <v>8.1368422950441364</v>
      </c>
      <c r="C12" s="68"/>
      <c r="E12" s="48" t="str">
        <f>A12</f>
        <v>Valor Hora 50%</v>
      </c>
      <c r="F12" s="69">
        <f>F10*1.5</f>
        <v>7.6041943114290662</v>
      </c>
      <c r="G12" s="70"/>
    </row>
    <row r="13" spans="1:9" ht="30" customHeight="1" x14ac:dyDescent="0.3">
      <c r="A13" s="48" t="s">
        <v>7</v>
      </c>
      <c r="B13" s="69">
        <f>B10*2</f>
        <v>10.849123060058847</v>
      </c>
      <c r="C13" s="68"/>
      <c r="E13" s="48" t="str">
        <f t="shared" ref="E13:E22" si="1">A13</f>
        <v>Valor Hora 100%</v>
      </c>
      <c r="F13" s="69">
        <f>F10*2</f>
        <v>10.138925748572088</v>
      </c>
      <c r="G13" s="70"/>
    </row>
    <row r="14" spans="1:9" ht="30" customHeight="1" thickBot="1" x14ac:dyDescent="0.35">
      <c r="A14" s="49" t="s">
        <v>30</v>
      </c>
      <c r="B14" s="69">
        <f>B10*0.18</f>
        <v>0.97642107540529621</v>
      </c>
      <c r="C14" s="68"/>
      <c r="E14" s="49" t="str">
        <f t="shared" si="1"/>
        <v>Valor Hora de Agente Único</v>
      </c>
      <c r="F14" s="69">
        <f>F10*0.26</f>
        <v>1.3180603473143715</v>
      </c>
      <c r="G14" s="70"/>
    </row>
    <row r="15" spans="1:9" ht="30" customHeight="1" thickBot="1" x14ac:dyDescent="0.35">
      <c r="A15" s="45" t="s">
        <v>32</v>
      </c>
      <c r="B15" s="35">
        <v>0</v>
      </c>
      <c r="C15" s="26">
        <f>B15*24*B11</f>
        <v>0</v>
      </c>
      <c r="E15" s="50" t="str">
        <f t="shared" si="1"/>
        <v>Nº de Horas de Trabalho Nocturno</v>
      </c>
      <c r="F15" s="28">
        <f>B15</f>
        <v>0</v>
      </c>
      <c r="G15" s="27">
        <f>F15*24*F11</f>
        <v>0</v>
      </c>
    </row>
    <row r="16" spans="1:9" ht="30" customHeight="1" thickBot="1" x14ac:dyDescent="0.35">
      <c r="A16" s="16" t="s">
        <v>27</v>
      </c>
      <c r="B16" s="36">
        <v>0</v>
      </c>
      <c r="C16" s="7">
        <f>(B16*24*B12)+(B16*24*B14)</f>
        <v>0</v>
      </c>
      <c r="E16" s="6" t="str">
        <f t="shared" si="1"/>
        <v>Nº de Horas de Trabalho Suplementar</v>
      </c>
      <c r="F16" s="28">
        <f>B16</f>
        <v>0</v>
      </c>
      <c r="G16" s="17">
        <f>(F16*24*F12)+(F16*24*F14)</f>
        <v>0</v>
      </c>
    </row>
    <row r="17" spans="1:7" ht="30" customHeight="1" thickBot="1" x14ac:dyDescent="0.35">
      <c r="A17" s="16" t="s">
        <v>28</v>
      </c>
      <c r="B17" s="36">
        <v>0</v>
      </c>
      <c r="C17" s="7">
        <f>(B17*24*B13)+(B17*24*B14)</f>
        <v>0</v>
      </c>
      <c r="E17" s="6" t="str">
        <f t="shared" si="1"/>
        <v>Nº de Horas de Trabalho em Feriado</v>
      </c>
      <c r="F17" s="28">
        <f>B17</f>
        <v>0</v>
      </c>
      <c r="G17" s="17">
        <f>(F17*24*F13)+(F17*24*F14)</f>
        <v>0</v>
      </c>
    </row>
    <row r="18" spans="1:7" ht="30" customHeight="1" thickBot="1" x14ac:dyDescent="0.35">
      <c r="A18" s="16" t="s">
        <v>8</v>
      </c>
      <c r="B18" s="37">
        <v>26</v>
      </c>
      <c r="C18" s="7">
        <f>B18*C7</f>
        <v>176.01999999999998</v>
      </c>
      <c r="E18" s="6" t="str">
        <f t="shared" si="1"/>
        <v>Subsídio de Alimentação</v>
      </c>
      <c r="F18" s="29">
        <f>B18</f>
        <v>26</v>
      </c>
      <c r="G18" s="17">
        <f>F18*G7</f>
        <v>260</v>
      </c>
    </row>
    <row r="19" spans="1:7" ht="30" customHeight="1" thickBot="1" x14ac:dyDescent="0.35">
      <c r="A19" s="16" t="s">
        <v>9</v>
      </c>
      <c r="B19" s="37">
        <v>26</v>
      </c>
      <c r="C19" s="7">
        <f>B19*C8</f>
        <v>208.51999999999998</v>
      </c>
      <c r="E19" s="6"/>
      <c r="F19" s="30"/>
      <c r="G19" s="18"/>
    </row>
    <row r="20" spans="1:7" ht="30" customHeight="1" x14ac:dyDescent="0.3">
      <c r="A20" s="19" t="s">
        <v>10</v>
      </c>
      <c r="B20" s="38">
        <v>0</v>
      </c>
      <c r="C20" s="8">
        <f>B20*2.5</f>
        <v>0</v>
      </c>
      <c r="E20" s="6" t="s">
        <v>35</v>
      </c>
      <c r="F20" s="29">
        <f>B20</f>
        <v>0</v>
      </c>
      <c r="G20" s="17">
        <f>F20*G9</f>
        <v>0</v>
      </c>
    </row>
    <row r="21" spans="1:7" ht="30" customHeight="1" x14ac:dyDescent="0.3">
      <c r="A21" s="20" t="s">
        <v>11</v>
      </c>
      <c r="B21" s="10"/>
      <c r="C21" s="33">
        <f>C2+C3+C4+C5+C6</f>
        <v>1109.4823150000002</v>
      </c>
      <c r="E21" s="9" t="str">
        <f t="shared" si="1"/>
        <v>Subsídio de Natal</v>
      </c>
      <c r="F21" s="10"/>
      <c r="G21" s="31">
        <f>G2+G3+F4+G6</f>
        <v>1085.0994000000001</v>
      </c>
    </row>
    <row r="22" spans="1:7" ht="30" customHeight="1" x14ac:dyDescent="0.3">
      <c r="A22" s="21" t="s">
        <v>12</v>
      </c>
      <c r="B22" s="12"/>
      <c r="C22" s="34">
        <f>C2+C3+C4+C5+C6</f>
        <v>1109.4823150000002</v>
      </c>
      <c r="E22" s="11" t="str">
        <f t="shared" si="1"/>
        <v>Subsídio de Férias</v>
      </c>
      <c r="F22" s="12"/>
      <c r="G22" s="32">
        <f>G2+G3+F4+G6</f>
        <v>1085.0994000000001</v>
      </c>
    </row>
    <row r="23" spans="1:7" ht="30" customHeight="1" thickBot="1" x14ac:dyDescent="0.35">
      <c r="A23" s="22" t="s">
        <v>41</v>
      </c>
      <c r="B23" s="58">
        <f>C2+C3+C4+C5+C6+C15+C16+C16+C17+C18+C19+C20</f>
        <v>1494.0223150000002</v>
      </c>
      <c r="C23" s="59"/>
      <c r="D23" s="23"/>
      <c r="E23" s="24" t="s">
        <v>41</v>
      </c>
      <c r="F23" s="60">
        <f>G2+G3+G4+G6+G15+G16+G17+G18+G20</f>
        <v>1362.5994000000001</v>
      </c>
      <c r="G23" s="61"/>
    </row>
    <row r="24" spans="1:7" ht="30" customHeight="1" x14ac:dyDescent="0.3">
      <c r="A24" s="71" t="s">
        <v>42</v>
      </c>
      <c r="B24" s="72"/>
      <c r="C24" s="72"/>
      <c r="D24" s="75">
        <f>B23-F23</f>
        <v>131.4229150000001</v>
      </c>
      <c r="E24" s="75"/>
      <c r="F24" s="75"/>
      <c r="G24" s="76"/>
    </row>
    <row r="25" spans="1:7" ht="30" customHeight="1" thickBot="1" x14ac:dyDescent="0.35">
      <c r="A25" s="73"/>
      <c r="B25" s="74"/>
      <c r="C25" s="74"/>
      <c r="D25" s="77"/>
      <c r="E25" s="77"/>
      <c r="F25" s="77"/>
      <c r="G25" s="78"/>
    </row>
    <row r="26" spans="1:7" ht="30" customHeight="1" x14ac:dyDescent="0.3">
      <c r="A26" s="39" t="s">
        <v>53</v>
      </c>
    </row>
  </sheetData>
  <sheetProtection algorithmName="SHA-512" hashValue="jrOYma1vregeEw9pj4kb9TzEbXkZGLoi/uklczQ5kU9LukJTIjFVRUYstWsyJFaOX5xtFAh/B1xVW6mCICkeBw==" saltValue="bqqBmkWZp+eCb53GeCS2Hg==" spinCount="100000" sheet="1" objects="1" scenarios="1" selectLockedCells="1"/>
  <mergeCells count="20">
    <mergeCell ref="F14:G14"/>
    <mergeCell ref="E9:F9"/>
    <mergeCell ref="A24:C25"/>
    <mergeCell ref="D24:G25"/>
    <mergeCell ref="A1:C1"/>
    <mergeCell ref="E1:G1"/>
    <mergeCell ref="B23:C23"/>
    <mergeCell ref="F23:G23"/>
    <mergeCell ref="A5:B5"/>
    <mergeCell ref="E4:F4"/>
    <mergeCell ref="A9:B9"/>
    <mergeCell ref="B10:C10"/>
    <mergeCell ref="B11:C11"/>
    <mergeCell ref="B12:C12"/>
    <mergeCell ref="B13:C13"/>
    <mergeCell ref="B14:C14"/>
    <mergeCell ref="F10:G10"/>
    <mergeCell ref="F11:G11"/>
    <mergeCell ref="F12:G12"/>
    <mergeCell ref="F13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&amp;L&amp;"-,Negrito"STTAMP&amp;C&amp;"-,Negrito"&amp;16Simulador comparativo de Acordos de Empresa STCP
Versão 2024&amp;R&amp;"-,Negrito"&amp;12STTAMP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66CC24-FF2F-4D37-88F4-6E6FF8777451}">
          <x14:formula1>
            <xm:f>GrelhaSalarial!$E$2:$E$13</xm:f>
          </x14:formula1>
          <xm:sqref>B3</xm:sqref>
        </x14:dataValidation>
        <x14:dataValidation type="list" allowBlank="1" showInputMessage="1" showErrorMessage="1" xr:uid="{EBD05427-052F-4211-8C2A-CC3FA3680EEF}">
          <x14:formula1>
            <xm:f>GrelhaSalarial!$A$2:$A$10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D7B3-D753-45F5-8504-DD097772ECCC}">
  <dimension ref="A1:F13"/>
  <sheetViews>
    <sheetView workbookViewId="0">
      <selection activeCell="J11" sqref="J11"/>
    </sheetView>
  </sheetViews>
  <sheetFormatPr defaultRowHeight="18" customHeight="1" x14ac:dyDescent="0.3"/>
  <cols>
    <col min="1" max="16384" width="8.88671875" style="5"/>
  </cols>
  <sheetData>
    <row r="1" spans="1:6" ht="18" customHeight="1" x14ac:dyDescent="0.3">
      <c r="A1" s="5" t="s">
        <v>0</v>
      </c>
      <c r="B1" s="5" t="s">
        <v>1</v>
      </c>
      <c r="E1" s="5" t="s">
        <v>13</v>
      </c>
      <c r="F1" s="5" t="s">
        <v>14</v>
      </c>
    </row>
    <row r="2" spans="1:6" ht="18" customHeight="1" x14ac:dyDescent="0.3">
      <c r="A2" s="5" t="s">
        <v>43</v>
      </c>
      <c r="B2" s="5">
        <v>861.19</v>
      </c>
      <c r="E2" s="5">
        <v>0</v>
      </c>
      <c r="F2" s="5">
        <v>0</v>
      </c>
    </row>
    <row r="3" spans="1:6" ht="18" customHeight="1" x14ac:dyDescent="0.3">
      <c r="A3" s="5" t="s">
        <v>44</v>
      </c>
      <c r="B3" s="5">
        <v>890.34</v>
      </c>
      <c r="E3" s="5" t="s">
        <v>21</v>
      </c>
      <c r="F3" s="5">
        <v>17.25</v>
      </c>
    </row>
    <row r="4" spans="1:6" ht="18" customHeight="1" x14ac:dyDescent="0.3">
      <c r="A4" s="5" t="s">
        <v>45</v>
      </c>
      <c r="B4" s="5">
        <v>934.52</v>
      </c>
      <c r="E4" s="5" t="s">
        <v>20</v>
      </c>
      <c r="F4" s="5">
        <v>34.5</v>
      </c>
    </row>
    <row r="5" spans="1:6" ht="18" customHeight="1" x14ac:dyDescent="0.3">
      <c r="A5" s="5" t="s">
        <v>46</v>
      </c>
      <c r="B5" s="5">
        <v>961.06</v>
      </c>
      <c r="E5" s="5" t="s">
        <v>19</v>
      </c>
      <c r="F5" s="5">
        <v>69</v>
      </c>
    </row>
    <row r="6" spans="1:6" ht="18" customHeight="1" x14ac:dyDescent="0.3">
      <c r="A6" s="5" t="s">
        <v>47</v>
      </c>
      <c r="B6" s="5">
        <v>979.45</v>
      </c>
      <c r="E6" s="5" t="s">
        <v>25</v>
      </c>
      <c r="F6" s="5">
        <v>77.63</v>
      </c>
    </row>
    <row r="7" spans="1:6" ht="18" customHeight="1" x14ac:dyDescent="0.3">
      <c r="A7" s="5" t="s">
        <v>48</v>
      </c>
      <c r="B7" s="5">
        <v>1052.78</v>
      </c>
      <c r="E7" s="5" t="s">
        <v>18</v>
      </c>
      <c r="F7" s="5">
        <v>103.5</v>
      </c>
    </row>
    <row r="8" spans="1:6" ht="18" customHeight="1" x14ac:dyDescent="0.3">
      <c r="A8" s="5" t="s">
        <v>49</v>
      </c>
      <c r="B8" s="5">
        <v>1074.3</v>
      </c>
      <c r="E8" s="5" t="s">
        <v>24</v>
      </c>
      <c r="F8" s="5">
        <v>129.38</v>
      </c>
    </row>
    <row r="9" spans="1:6" ht="18" customHeight="1" x14ac:dyDescent="0.3">
      <c r="A9" s="5" t="s">
        <v>50</v>
      </c>
      <c r="B9" s="5">
        <v>1118.28</v>
      </c>
      <c r="E9" s="5" t="s">
        <v>23</v>
      </c>
      <c r="F9" s="5">
        <v>138</v>
      </c>
    </row>
    <row r="10" spans="1:6" ht="18" customHeight="1" x14ac:dyDescent="0.3">
      <c r="A10" s="5" t="s">
        <v>51</v>
      </c>
      <c r="B10" s="5">
        <v>1143.55</v>
      </c>
      <c r="E10" s="5" t="s">
        <v>17</v>
      </c>
      <c r="F10" s="5">
        <v>155.25</v>
      </c>
    </row>
    <row r="11" spans="1:6" ht="18" customHeight="1" x14ac:dyDescent="0.3">
      <c r="E11" s="5" t="s">
        <v>22</v>
      </c>
      <c r="F11" s="5">
        <v>181.13</v>
      </c>
    </row>
    <row r="12" spans="1:6" ht="18" customHeight="1" x14ac:dyDescent="0.3">
      <c r="E12" s="5" t="s">
        <v>15</v>
      </c>
      <c r="F12" s="5">
        <v>207</v>
      </c>
    </row>
    <row r="13" spans="1:6" ht="18" customHeight="1" x14ac:dyDescent="0.3">
      <c r="E13" s="5" t="s">
        <v>16</v>
      </c>
      <c r="F13" s="5">
        <v>218.21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Simulador STTAMP</vt:lpstr>
      <vt:lpstr>GrelhaSalarial</vt:lpstr>
      <vt:lpstr>'Simulador STTAMP'!Área_de_Impressão</vt:lpstr>
      <vt:lpstr>Domingos</vt:lpstr>
      <vt:lpstr>GrelhaSalarial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STTAMP</dc:creator>
  <cp:lastModifiedBy>sttam</cp:lastModifiedBy>
  <cp:lastPrinted>2024-12-06T14:40:09Z</cp:lastPrinted>
  <dcterms:created xsi:type="dcterms:W3CDTF">2024-12-02T02:33:11Z</dcterms:created>
  <dcterms:modified xsi:type="dcterms:W3CDTF">2024-12-08T12:58:32Z</dcterms:modified>
</cp:coreProperties>
</file>